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na.vogt\Desktop\"/>
    </mc:Choice>
  </mc:AlternateContent>
  <xr:revisionPtr revIDLastSave="0" documentId="8_{409632E5-4711-4F3F-8CE7-056DAA86BF41}" xr6:coauthVersionLast="36" xr6:coauthVersionMax="36" xr10:uidLastSave="{00000000-0000-0000-0000-000000000000}"/>
  <bookViews>
    <workbookView xWindow="-12" yWindow="48" windowWidth="25320" windowHeight="14592" xr2:uid="{00000000-000D-0000-FFFF-FFFF00000000}"/>
  </bookViews>
  <sheets>
    <sheet name="Antrag" sheetId="1" r:id="rId1"/>
    <sheet name="Hilfstabelle" sheetId="2" r:id="rId2"/>
  </sheets>
  <definedNames>
    <definedName name="B_0">Hilfstabelle!$C$5</definedName>
    <definedName name="B_1">Hilfstabelle!$D$5</definedName>
    <definedName name="B_2">Hilfstabelle!$E$5</definedName>
    <definedName name="B_3">Hilfstabelle!$F$5</definedName>
    <definedName name="B_4">Hilfstabelle!$G$5</definedName>
    <definedName name="B_Erw">Hilfstabelle!$G$6</definedName>
    <definedName name="_xlnm.Print_Area" localSheetId="0">Antrag!$A$1:$J$128</definedName>
    <definedName name="J_1">Hilfstabelle!$D$24</definedName>
    <definedName name="J_10">Hilfstabelle!$E$10</definedName>
    <definedName name="J_19">Hilfstabelle!$F$11</definedName>
    <definedName name="J_2">Hilfstabelle!$E$24</definedName>
    <definedName name="J_3">Hilfstabelle!$F$24</definedName>
    <definedName name="S_1">Hilfstabelle!$D$15</definedName>
    <definedName name="S_2">Hilfstabelle!$E$15</definedName>
    <definedName name="S_3">Hilfstabelle!$F$15</definedName>
    <definedName name="S_4">Hilfstabelle!$G$15</definedName>
    <definedName name="T_1">Hilfstabelle!$E$19</definedName>
    <definedName name="T_2">Hilfstabelle!$F$19</definedName>
  </definedNames>
  <calcPr calcId="191029"/>
</workbook>
</file>

<file path=xl/calcChain.xml><?xml version="1.0" encoding="utf-8"?>
<calcChain xmlns="http://schemas.openxmlformats.org/spreadsheetml/2006/main">
  <c r="D21" i="1" l="1"/>
  <c r="H23" i="1" l="1"/>
  <c r="P77" i="1" l="1"/>
  <c r="P76" i="1"/>
  <c r="J76" i="1" s="1"/>
  <c r="C124" i="1" l="1"/>
  <c r="G43" i="1" l="1"/>
  <c r="P23" i="1"/>
  <c r="J23" i="1" s="1"/>
  <c r="C36" i="1"/>
  <c r="C25" i="1"/>
  <c r="C24" i="1" l="1"/>
  <c r="P86" i="1"/>
  <c r="P85" i="1"/>
  <c r="P83" i="1"/>
  <c r="J77" i="1"/>
  <c r="P67" i="1"/>
  <c r="P69" i="1" s="1"/>
  <c r="P50" i="1"/>
  <c r="J50" i="1" s="1"/>
  <c r="P42" i="1"/>
  <c r="P40" i="1"/>
  <c r="I40" i="1" s="1"/>
  <c r="P39" i="1"/>
  <c r="I39" i="1" s="1"/>
  <c r="I6" i="1"/>
  <c r="J39" i="1"/>
  <c r="H30" i="1"/>
  <c r="H29" i="1"/>
  <c r="E29" i="1"/>
  <c r="E21" i="1"/>
  <c r="F80" i="1"/>
  <c r="F83" i="1"/>
  <c r="F82" i="1"/>
  <c r="F86" i="1"/>
  <c r="E30" i="1"/>
  <c r="J40" i="1"/>
  <c r="J43" i="1"/>
  <c r="H59" i="1"/>
  <c r="J59" i="1" s="1"/>
  <c r="C52" i="1"/>
  <c r="C67" i="1" l="1"/>
  <c r="C69" i="1" s="1"/>
  <c r="C127" i="1" s="1"/>
  <c r="C88" i="1"/>
  <c r="C89" i="1" s="1"/>
  <c r="C126" i="1"/>
  <c r="C61" i="1"/>
  <c r="H32" i="1"/>
  <c r="J61" i="1"/>
  <c r="H24" i="1"/>
  <c r="H21" i="1"/>
  <c r="J21" i="1" s="1"/>
  <c r="I50" i="1"/>
  <c r="H33" i="1" l="1"/>
  <c r="J32" i="1"/>
  <c r="C125" i="1" s="1"/>
  <c r="J5" i="1" l="1"/>
  <c r="C34" i="1"/>
  <c r="C33" i="1"/>
</calcChain>
</file>

<file path=xl/sharedStrings.xml><?xml version="1.0" encoding="utf-8"?>
<sst xmlns="http://schemas.openxmlformats.org/spreadsheetml/2006/main" count="128" uniqueCount="110">
  <si>
    <t>Verein</t>
  </si>
  <si>
    <t>Adresse</t>
  </si>
  <si>
    <t>Postfach</t>
  </si>
  <si>
    <t>Gründungsjahr</t>
  </si>
  <si>
    <t>Präsident</t>
  </si>
  <si>
    <t>Kassier</t>
  </si>
  <si>
    <t>Aktuar</t>
  </si>
  <si>
    <t>Hilfstabelle</t>
  </si>
  <si>
    <t>Vereinsklasse</t>
  </si>
  <si>
    <t xml:space="preserve">Klasse </t>
  </si>
  <si>
    <t xml:space="preserve">Beitrag </t>
  </si>
  <si>
    <t>Jugendbeitrag</t>
  </si>
  <si>
    <t>Jugendliche mit Jahrgang</t>
  </si>
  <si>
    <t>und jünger</t>
  </si>
  <si>
    <t>Art. 4</t>
  </si>
  <si>
    <t xml:space="preserve">Art. 5 </t>
  </si>
  <si>
    <t>Jugendliche bis 10</t>
  </si>
  <si>
    <t>Jugendliche bis 19</t>
  </si>
  <si>
    <t>J_10</t>
  </si>
  <si>
    <t>J_19</t>
  </si>
  <si>
    <t xml:space="preserve">Gesamtbeitrag </t>
  </si>
  <si>
    <t>Art. 5</t>
  </si>
  <si>
    <t>Art. 6</t>
  </si>
  <si>
    <t>S1</t>
  </si>
  <si>
    <t>S2</t>
  </si>
  <si>
    <t xml:space="preserve">Teilnahme an oberklassigen Meisterschaften </t>
  </si>
  <si>
    <t>Ja</t>
  </si>
  <si>
    <t>Nein</t>
  </si>
  <si>
    <t>S_1</t>
  </si>
  <si>
    <t>S_2</t>
  </si>
  <si>
    <t>Sonderbeiträge</t>
  </si>
  <si>
    <t>S_3</t>
  </si>
  <si>
    <t>S_4</t>
  </si>
  <si>
    <t>S3</t>
  </si>
  <si>
    <t>Anzahl</t>
  </si>
  <si>
    <t>Teilnahme an</t>
  </si>
  <si>
    <t>S4</t>
  </si>
  <si>
    <t>Durchführung eines internationalen Anlasses</t>
  </si>
  <si>
    <t>T_1</t>
  </si>
  <si>
    <t>T_2</t>
  </si>
  <si>
    <t>Trainer / Leiter</t>
  </si>
  <si>
    <t>T:</t>
  </si>
  <si>
    <t>Art. 9</t>
  </si>
  <si>
    <t>Beitrag für Jubiläum im Folgejahr</t>
  </si>
  <si>
    <t xml:space="preserve">Im kommenden Jahr wird ihr Verein </t>
  </si>
  <si>
    <t xml:space="preserve"> Jahre alt.</t>
  </si>
  <si>
    <t>J_1</t>
  </si>
  <si>
    <t>Jubiläum</t>
  </si>
  <si>
    <t>J_2</t>
  </si>
  <si>
    <t>J_3</t>
  </si>
  <si>
    <t>Jubiläumsbeitrag für laufendes Jahr (gestützt auf Antrag vom Vorjahr)</t>
  </si>
  <si>
    <t>(von der Verwaltung auszufüllen)</t>
  </si>
  <si>
    <t>Der Unterzeichnende bestätigt mit seiner Unterschrift die Korrektheit der gemachten Angaben.</t>
  </si>
  <si>
    <t xml:space="preserve">Unterschrift / Stempel </t>
  </si>
  <si>
    <t>Folgende Unterlagen sind gemeinsam mit diesem Formular einzureichen:</t>
  </si>
  <si>
    <t>Beilagen:</t>
  </si>
  <si>
    <t>Art. 4 II</t>
  </si>
  <si>
    <t>Art. 4 III</t>
  </si>
  <si>
    <t>Beitrag E</t>
  </si>
  <si>
    <t>Beiträge von anderer Gemeinde</t>
  </si>
  <si>
    <t>Teilnahme an Verbands-Meisterschaften / Wettkämpfen</t>
  </si>
  <si>
    <t>(mindestens zweithöchste Leistungsklasse)</t>
  </si>
  <si>
    <t>Art. 7</t>
  </si>
  <si>
    <t>Grundbeitrag</t>
  </si>
  <si>
    <t>Art. 8 II</t>
  </si>
  <si>
    <t>Art. 9 IV</t>
  </si>
  <si>
    <t>ACHTUNG</t>
  </si>
  <si>
    <t xml:space="preserve">Mit dem Tabulator kann von einem ins nächste auszufüllende Feld </t>
  </si>
  <si>
    <t>gesprungen werden.</t>
  </si>
  <si>
    <t>Bitte beachten Sie die einzureichenden Dokumente.</t>
  </si>
  <si>
    <t>Bemerkungen</t>
  </si>
  <si>
    <t>hier können Sie weitere Ergänzungen / Anregungen einbringen</t>
  </si>
  <si>
    <t>"Kunscht met Vadoz"</t>
  </si>
  <si>
    <t>CHF</t>
  </si>
  <si>
    <t xml:space="preserve">Allgemeine Angaben zu den Finanzen </t>
  </si>
  <si>
    <t>Eigenkapital des Vereins (31.12.)</t>
  </si>
  <si>
    <t>Rückstellungen für Anlässe / Anschaffungen (gesamt)</t>
  </si>
  <si>
    <t>Überkommunale Vereine</t>
  </si>
  <si>
    <t>Neu gebildete Rückstellungen im Jahr</t>
  </si>
  <si>
    <t>Jahresaufwand (31.12.)</t>
  </si>
  <si>
    <t>Mit der elektronischen Zustellung des Formulars an die Gemeinde</t>
  </si>
  <si>
    <t>Vaduz bestätigt der Sender die Richtigkeit der getätigten Angaben.</t>
  </si>
  <si>
    <t>Art. 2 I</t>
  </si>
  <si>
    <t>Nach Beendigung der Eingabe das Dokument speichern und gemeinsam</t>
  </si>
  <si>
    <t>mit einzureichenden Unterlagen zustellen an:</t>
  </si>
  <si>
    <t>E-Mail:</t>
  </si>
  <si>
    <t>PLZ / Ort</t>
  </si>
  <si>
    <r>
      <rPr>
        <b/>
        <u/>
        <sz val="10"/>
        <rFont val="Arial"/>
        <family val="2"/>
      </rPr>
      <t>Lizenzierte</t>
    </r>
    <r>
      <rPr>
        <b/>
        <sz val="10"/>
        <rFont val="Arial"/>
        <family val="2"/>
      </rPr>
      <t xml:space="preserve"> Aktivmitglieder (volljährig)</t>
    </r>
  </si>
  <si>
    <t xml:space="preserve"> GV-Protokoll / Jahresbericht</t>
  </si>
  <si>
    <t>Anzahl angestellte Trainer / Leiter</t>
  </si>
  <si>
    <t>Ort und Datum</t>
  </si>
  <si>
    <t xml:space="preserve"> Jahresrechnung (Bilanz / Erfolgsrechnung)</t>
  </si>
  <si>
    <t xml:space="preserve"> Revisionsbericht (unterzeichnet)</t>
  </si>
  <si>
    <t>Beitrag für Trainer / Leiter</t>
  </si>
  <si>
    <t>Antragsformular für den Vereinsbeitrag "SPORT"</t>
  </si>
  <si>
    <r>
      <t xml:space="preserve">Leistungsbeitrag </t>
    </r>
    <r>
      <rPr>
        <sz val="9"/>
        <color indexed="14"/>
        <rFont val="Arial"/>
        <family val="2"/>
      </rPr>
      <t>(zutreffende Felder mit einem "x" markieren)</t>
    </r>
  </si>
  <si>
    <t>beizulegen</t>
  </si>
  <si>
    <t>Beiträge vom Land (Verband)</t>
  </si>
  <si>
    <t>Bank</t>
  </si>
  <si>
    <t>IBAN-Nr.</t>
  </si>
  <si>
    <t>Mail: roland.ospelt@vaduz.li</t>
  </si>
  <si>
    <t>Post: Gemeinde Vaduz, z. Hd. Roland Ospelt, Städtle 6, Vaduz</t>
  </si>
  <si>
    <t>QR-Einzahlungsschein ist</t>
  </si>
  <si>
    <t xml:space="preserve"> QR-Einzahlungsschein / IBAN</t>
  </si>
  <si>
    <t>Beitrag 2025</t>
  </si>
  <si>
    <t>bis 2014</t>
  </si>
  <si>
    <t>slowUp 2024</t>
  </si>
  <si>
    <t>Umweltputzete 2024</t>
  </si>
  <si>
    <t>Spiel- und Sporttag 2024</t>
  </si>
  <si>
    <t>Teilnahme an einem Gemeindeanlass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</si>
</sst>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3" formatCode="_ * #,##0.00_ ;_ * \-#,##0.00_ ;_ * &quot;-&quot;??_ ;_ @_ 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.5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indexed="10"/>
      <name val="Arial"/>
      <family val="2"/>
    </font>
    <font>
      <b/>
      <i/>
      <sz val="10"/>
      <name val="Arial"/>
      <family val="2"/>
    </font>
    <font>
      <sz val="8.5"/>
      <color indexed="10"/>
      <name val="Arial"/>
      <family val="2"/>
    </font>
    <font>
      <sz val="9"/>
      <color indexed="14"/>
      <name val="Arial"/>
      <family val="2"/>
    </font>
    <font>
      <b/>
      <u/>
      <sz val="10"/>
      <name val="Arial"/>
      <family val="2"/>
    </font>
    <font>
      <sz val="9"/>
      <color indexed="10"/>
      <name val="Arial"/>
      <family val="2"/>
    </font>
    <font>
      <b/>
      <sz val="10"/>
      <color rgb="FFFF0000"/>
      <name val="Arial"/>
      <family val="2"/>
    </font>
    <font>
      <sz val="8.5"/>
      <color rgb="FFFF0000"/>
      <name val="Arial"/>
      <family val="2"/>
    </font>
    <font>
      <b/>
      <sz val="9"/>
      <color rgb="FFFF00FF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Wingdings"/>
      <charset val="2"/>
    </font>
    <font>
      <b/>
      <sz val="11.5"/>
      <name val="Arial"/>
      <family val="2"/>
    </font>
    <font>
      <sz val="11.5"/>
      <name val="Arial"/>
      <family val="2"/>
    </font>
    <font>
      <b/>
      <sz val="18"/>
      <color theme="9" tint="-0.249977111117893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/>
      <bottom style="thin">
        <color theme="6" tint="-0.499984740745262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34998626667073579"/>
      </top>
      <bottom/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 style="thin">
        <color theme="2" tint="-0.89996032593768116"/>
      </bottom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6032593768116"/>
      </top>
      <bottom style="thin">
        <color theme="2" tint="-0.89992980742820516"/>
      </bottom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theme="2" tint="-0.89996032593768116"/>
      </left>
      <right style="thin">
        <color theme="2" tint="-0.89996032593768116"/>
      </right>
      <top style="thin">
        <color theme="2" tint="-0.89992980742820516"/>
      </top>
      <bottom style="thin">
        <color indexed="64"/>
      </bottom>
      <diagonal/>
    </border>
    <border>
      <left style="thin">
        <color theme="2" tint="-0.89996032593768116"/>
      </left>
      <right style="thin">
        <color theme="2" tint="-0.89992980742820516"/>
      </right>
      <top style="thin">
        <color theme="2" tint="-0.89996032593768116"/>
      </top>
      <bottom style="thin">
        <color theme="2" tint="-0.89992980742820516"/>
      </bottom>
      <diagonal/>
    </border>
    <border>
      <left style="thin">
        <color theme="2" tint="-0.89992980742820516"/>
      </left>
      <right style="thin">
        <color theme="2" tint="-0.89996032593768116"/>
      </right>
      <top style="thin">
        <color theme="2" tint="-0.89996032593768116"/>
      </top>
      <bottom style="thin">
        <color theme="2" tint="-0.89992980742820516"/>
      </bottom>
      <diagonal/>
    </border>
    <border>
      <left style="thin">
        <color theme="2" tint="-0.89996032593768116"/>
      </left>
      <right style="thin">
        <color theme="2" tint="-0.89992980742820516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theme="2" tint="-0.89992980742820516"/>
      </left>
      <right style="thin">
        <color theme="2" tint="-0.89996032593768116"/>
      </right>
      <top style="thin">
        <color theme="2" tint="-0.89992980742820516"/>
      </top>
      <bottom style="thin">
        <color theme="2" tint="-0.89992980742820516"/>
      </bottom>
      <diagonal/>
    </border>
    <border>
      <left style="dashed">
        <color theme="2" tint="-0.89996032593768116"/>
      </left>
      <right style="dashed">
        <color theme="2" tint="-0.89996032593768116"/>
      </right>
      <top style="thin">
        <color theme="2" tint="-0.89992980742820516"/>
      </top>
      <bottom style="dashed">
        <color theme="2" tint="-0.8999603259376811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53">
    <xf numFmtId="0" fontId="0" fillId="0" borderId="0" xfId="0"/>
    <xf numFmtId="0" fontId="4" fillId="0" borderId="0" xfId="0" applyFont="1"/>
    <xf numFmtId="0" fontId="5" fillId="0" borderId="0" xfId="0" applyFont="1"/>
    <xf numFmtId="43" fontId="0" fillId="0" borderId="0" xfId="1" applyFont="1"/>
    <xf numFmtId="0" fontId="6" fillId="0" borderId="0" xfId="0" applyFont="1"/>
    <xf numFmtId="0" fontId="7" fillId="0" borderId="0" xfId="0" applyFont="1"/>
    <xf numFmtId="2" fontId="0" fillId="0" borderId="0" xfId="0" applyNumberFormat="1"/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0" fillId="0" borderId="0" xfId="0" applyAlignment="1" applyProtection="1">
      <alignment vertical="top"/>
      <protection hidden="1"/>
    </xf>
    <xf numFmtId="0" fontId="0" fillId="4" borderId="0" xfId="0" applyFill="1" applyAlignment="1" applyProtection="1">
      <alignment vertical="top"/>
      <protection hidden="1"/>
    </xf>
    <xf numFmtId="0" fontId="0" fillId="0" borderId="0" xfId="0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11" fillId="8" borderId="2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23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5" borderId="0" xfId="0" applyFont="1" applyFill="1" applyBorder="1" applyProtection="1">
      <protection hidden="1"/>
    </xf>
    <xf numFmtId="41" fontId="2" fillId="10" borderId="4" xfId="0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1" fillId="0" borderId="0" xfId="0" applyFont="1" applyProtection="1"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right"/>
      <protection hidden="1"/>
    </xf>
    <xf numFmtId="0" fontId="14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15" fillId="2" borderId="0" xfId="0" applyFont="1" applyFill="1" applyAlignment="1" applyProtection="1">
      <alignment horizontal="right" vertical="center"/>
      <protection hidden="1"/>
    </xf>
    <xf numFmtId="0" fontId="11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0" fillId="0" borderId="17" xfId="0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left"/>
      <protection hidden="1"/>
    </xf>
    <xf numFmtId="43" fontId="5" fillId="0" borderId="0" xfId="1" applyFont="1" applyProtection="1">
      <protection hidden="1"/>
    </xf>
    <xf numFmtId="41" fontId="0" fillId="2" borderId="0" xfId="1" applyNumberFormat="1" applyFont="1" applyFill="1" applyProtection="1">
      <protection hidden="1"/>
    </xf>
    <xf numFmtId="0" fontId="0" fillId="0" borderId="0" xfId="0" applyBorder="1" applyProtection="1"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43" fontId="5" fillId="0" borderId="0" xfId="1" applyFont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7" fillId="0" borderId="0" xfId="0" applyFont="1" applyAlignment="1" applyProtection="1">
      <alignment horizontal="left"/>
      <protection hidden="1"/>
    </xf>
    <xf numFmtId="0" fontId="24" fillId="0" borderId="0" xfId="0" applyFont="1" applyAlignment="1" applyProtection="1">
      <alignment horizontal="right"/>
      <protection hidden="1"/>
    </xf>
    <xf numFmtId="41" fontId="0" fillId="2" borderId="0" xfId="0" applyNumberFormat="1" applyFill="1" applyProtection="1">
      <protection hidden="1"/>
    </xf>
    <xf numFmtId="0" fontId="22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14" fillId="0" borderId="0" xfId="0" applyFont="1" applyFill="1" applyBorder="1" applyProtection="1">
      <protection hidden="1"/>
    </xf>
    <xf numFmtId="0" fontId="8" fillId="0" borderId="0" xfId="0" applyFont="1" applyProtection="1">
      <protection hidden="1"/>
    </xf>
    <xf numFmtId="43" fontId="5" fillId="0" borderId="1" xfId="1" applyFont="1" applyBorder="1" applyProtection="1">
      <protection hidden="1"/>
    </xf>
    <xf numFmtId="0" fontId="10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4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center"/>
      <protection hidden="1"/>
    </xf>
    <xf numFmtId="41" fontId="0" fillId="2" borderId="0" xfId="0" applyNumberFormat="1" applyFill="1" applyAlignment="1" applyProtection="1">
      <alignment vertical="top"/>
      <protection hidden="1"/>
    </xf>
    <xf numFmtId="0" fontId="11" fillId="0" borderId="0" xfId="0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0" fontId="13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right"/>
      <protection hidden="1"/>
    </xf>
    <xf numFmtId="0" fontId="1" fillId="0" borderId="25" xfId="0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41" fontId="1" fillId="2" borderId="0" xfId="1" applyNumberFormat="1" applyFont="1" applyFill="1" applyAlignment="1" applyProtection="1">
      <alignment vertical="center"/>
      <protection hidden="1"/>
    </xf>
    <xf numFmtId="0" fontId="0" fillId="9" borderId="0" xfId="0" applyFill="1" applyProtection="1">
      <protection hidden="1"/>
    </xf>
    <xf numFmtId="0" fontId="27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0" fillId="9" borderId="0" xfId="0" applyFill="1" applyAlignment="1" applyProtection="1">
      <alignment vertical="top"/>
      <protection hidden="1"/>
    </xf>
    <xf numFmtId="0" fontId="1" fillId="0" borderId="0" xfId="0" applyFont="1" applyAlignment="1" applyProtection="1">
      <alignment vertical="center"/>
      <protection hidden="1"/>
    </xf>
    <xf numFmtId="41" fontId="0" fillId="2" borderId="0" xfId="1" applyNumberFormat="1" applyFont="1" applyFill="1" applyAlignment="1" applyProtection="1">
      <alignment vertical="center"/>
      <protection hidden="1"/>
    </xf>
    <xf numFmtId="43" fontId="5" fillId="0" borderId="0" xfId="1" applyFont="1" applyBorder="1" applyProtection="1">
      <protection hidden="1"/>
    </xf>
    <xf numFmtId="43" fontId="0" fillId="9" borderId="0" xfId="1" applyFont="1" applyFill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0" fontId="14" fillId="0" borderId="0" xfId="0" applyFont="1" applyProtection="1">
      <protection hidden="1"/>
    </xf>
    <xf numFmtId="43" fontId="12" fillId="11" borderId="3" xfId="1" applyFont="1" applyFill="1" applyBorder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43" fontId="11" fillId="0" borderId="0" xfId="1" applyFont="1" applyProtection="1">
      <protection hidden="1"/>
    </xf>
    <xf numFmtId="41" fontId="0" fillId="6" borderId="0" xfId="0" applyNumberFormat="1" applyFill="1" applyBorder="1" applyProtection="1">
      <protection hidden="1"/>
    </xf>
    <xf numFmtId="0" fontId="0" fillId="0" borderId="0" xfId="0" applyFill="1" applyAlignment="1" applyProtection="1">
      <alignment vertical="center"/>
      <protection hidden="1"/>
    </xf>
    <xf numFmtId="0" fontId="30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23" fillId="7" borderId="0" xfId="0" applyFont="1" applyFill="1" applyBorder="1" applyProtection="1">
      <protection hidden="1"/>
    </xf>
    <xf numFmtId="0" fontId="28" fillId="0" borderId="0" xfId="0" applyFont="1" applyProtection="1"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8" fillId="0" borderId="0" xfId="0" applyFont="1" applyAlignment="1" applyProtection="1">
      <protection hidden="1"/>
    </xf>
    <xf numFmtId="0" fontId="28" fillId="0" borderId="0" xfId="0" applyFont="1" applyAlignment="1" applyProtection="1">
      <alignment vertical="top" wrapText="1"/>
      <protection hidden="1"/>
    </xf>
    <xf numFmtId="0" fontId="33" fillId="0" borderId="0" xfId="0" applyFont="1" applyAlignment="1" applyProtection="1">
      <alignment horizontal="center"/>
      <protection hidden="1"/>
    </xf>
    <xf numFmtId="0" fontId="1" fillId="12" borderId="5" xfId="0" applyFont="1" applyFill="1" applyBorder="1" applyAlignment="1" applyProtection="1">
      <alignment horizontal="left" vertical="center"/>
      <protection locked="0"/>
    </xf>
    <xf numFmtId="0" fontId="11" fillId="12" borderId="5" xfId="0" applyFont="1" applyFill="1" applyBorder="1" applyAlignment="1" applyProtection="1">
      <alignment horizontal="right" vertical="center"/>
      <protection locked="0"/>
    </xf>
    <xf numFmtId="0" fontId="1" fillId="12" borderId="5" xfId="0" applyFont="1" applyFill="1" applyBorder="1" applyAlignment="1" applyProtection="1">
      <alignment horizontal="left"/>
      <protection locked="0"/>
    </xf>
    <xf numFmtId="0" fontId="1" fillId="12" borderId="6" xfId="0" applyFont="1" applyFill="1" applyBorder="1" applyAlignment="1" applyProtection="1">
      <alignment horizontal="left"/>
      <protection locked="0"/>
    </xf>
    <xf numFmtId="3" fontId="0" fillId="12" borderId="17" xfId="0" applyNumberFormat="1" applyFill="1" applyBorder="1" applyAlignment="1" applyProtection="1">
      <alignment horizontal="right" vertical="center"/>
      <protection locked="0"/>
    </xf>
    <xf numFmtId="3" fontId="1" fillId="12" borderId="17" xfId="0" applyNumberFormat="1" applyFont="1" applyFill="1" applyBorder="1" applyAlignment="1" applyProtection="1">
      <alignment horizontal="right" vertical="center"/>
      <protection locked="0"/>
    </xf>
    <xf numFmtId="0" fontId="1" fillId="12" borderId="21" xfId="0" applyFont="1" applyFill="1" applyBorder="1" applyAlignment="1" applyProtection="1">
      <alignment horizontal="center" vertical="center"/>
      <protection locked="0"/>
    </xf>
    <xf numFmtId="0" fontId="1" fillId="12" borderId="22" xfId="0" applyFont="1" applyFill="1" applyBorder="1" applyAlignment="1" applyProtection="1">
      <alignment horizontal="center" vertical="center"/>
      <protection locked="0"/>
    </xf>
    <xf numFmtId="0" fontId="1" fillId="12" borderId="23" xfId="0" applyFont="1" applyFill="1" applyBorder="1" applyAlignment="1" applyProtection="1">
      <alignment horizontal="center" vertical="center"/>
      <protection locked="0"/>
    </xf>
    <xf numFmtId="0" fontId="1" fillId="12" borderId="24" xfId="0" applyFont="1" applyFill="1" applyBorder="1" applyAlignment="1" applyProtection="1">
      <alignment horizontal="center" vertical="center"/>
      <protection locked="0"/>
    </xf>
    <xf numFmtId="0" fontId="1" fillId="12" borderId="18" xfId="0" applyFont="1" applyFill="1" applyBorder="1" applyAlignment="1" applyProtection="1">
      <alignment horizontal="center" vertical="center"/>
      <protection locked="0"/>
    </xf>
    <xf numFmtId="0" fontId="1" fillId="12" borderId="19" xfId="0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center" vertical="center"/>
      <protection locked="0"/>
    </xf>
    <xf numFmtId="3" fontId="11" fillId="12" borderId="1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1" fillId="12" borderId="1" xfId="0" applyFont="1" applyFill="1" applyBorder="1" applyAlignment="1" applyProtection="1">
      <alignment horizontal="left"/>
      <protection locked="0"/>
    </xf>
    <xf numFmtId="0" fontId="0" fillId="12" borderId="1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vertical="top"/>
      <protection hidden="1"/>
    </xf>
    <xf numFmtId="0" fontId="26" fillId="0" borderId="0" xfId="0" applyFont="1" applyFill="1" applyAlignment="1" applyProtection="1">
      <alignment horizontal="right"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wrapText="1"/>
      <protection hidden="1"/>
    </xf>
    <xf numFmtId="0" fontId="27" fillId="0" borderId="0" xfId="0" applyFont="1" applyAlignment="1" applyProtection="1">
      <alignment horizontal="left" vertical="top" wrapText="1"/>
      <protection hidden="1"/>
    </xf>
    <xf numFmtId="0" fontId="28" fillId="0" borderId="0" xfId="0" applyFont="1" applyAlignment="1" applyProtection="1">
      <protection hidden="1"/>
    </xf>
    <xf numFmtId="0" fontId="28" fillId="0" borderId="0" xfId="0" applyFont="1" applyAlignment="1" applyProtection="1">
      <alignment vertical="top" wrapText="1"/>
      <protection hidden="1"/>
    </xf>
    <xf numFmtId="0" fontId="29" fillId="12" borderId="8" xfId="2" applyFill="1" applyBorder="1" applyAlignment="1" applyProtection="1">
      <alignment horizontal="left" vertical="center"/>
      <protection locked="0"/>
    </xf>
    <xf numFmtId="0" fontId="0" fillId="12" borderId="8" xfId="0" applyFill="1" applyBorder="1" applyAlignment="1" applyProtection="1">
      <alignment horizontal="left" vertical="center"/>
      <protection locked="0"/>
    </xf>
    <xf numFmtId="0" fontId="1" fillId="12" borderId="8" xfId="0" applyFont="1" applyFill="1" applyBorder="1" applyAlignment="1" applyProtection="1">
      <alignment horizontal="left" vertical="center"/>
      <protection locked="0" hidden="1"/>
    </xf>
    <xf numFmtId="0" fontId="0" fillId="12" borderId="8" xfId="0" applyFill="1" applyBorder="1" applyAlignment="1" applyProtection="1">
      <alignment horizontal="left" vertical="center"/>
      <protection locked="0" hidden="1"/>
    </xf>
    <xf numFmtId="0" fontId="1" fillId="12" borderId="9" xfId="0" applyFont="1" applyFill="1" applyBorder="1" applyAlignment="1" applyProtection="1">
      <alignment horizontal="left" vertical="center"/>
      <protection locked="0" hidden="1"/>
    </xf>
    <xf numFmtId="0" fontId="0" fillId="12" borderId="9" xfId="0" applyFill="1" applyBorder="1" applyAlignment="1" applyProtection="1">
      <alignment horizontal="left" vertical="center"/>
      <protection locked="0" hidden="1"/>
    </xf>
    <xf numFmtId="0" fontId="1" fillId="12" borderId="8" xfId="0" applyFont="1" applyFill="1" applyBorder="1" applyAlignment="1" applyProtection="1">
      <alignment horizontal="left" vertical="center"/>
      <protection locked="0"/>
    </xf>
    <xf numFmtId="0" fontId="1" fillId="12" borderId="11" xfId="0" applyFont="1" applyFill="1" applyBorder="1" applyAlignment="1" applyProtection="1">
      <alignment horizontal="left" vertical="top" wrapText="1"/>
      <protection locked="0"/>
    </xf>
    <xf numFmtId="0" fontId="0" fillId="12" borderId="10" xfId="0" applyFill="1" applyBorder="1" applyAlignment="1" applyProtection="1">
      <alignment horizontal="left" vertical="top" wrapText="1"/>
      <protection locked="0"/>
    </xf>
    <xf numFmtId="0" fontId="0" fillId="12" borderId="12" xfId="0" applyFill="1" applyBorder="1" applyAlignment="1" applyProtection="1">
      <alignment horizontal="left" vertical="top" wrapText="1"/>
      <protection locked="0"/>
    </xf>
    <xf numFmtId="0" fontId="0" fillId="12" borderId="13" xfId="0" applyFill="1" applyBorder="1" applyAlignment="1" applyProtection="1">
      <alignment horizontal="left" vertical="top" wrapText="1"/>
      <protection locked="0"/>
    </xf>
    <xf numFmtId="0" fontId="0" fillId="12" borderId="0" xfId="0" applyFill="1" applyBorder="1" applyAlignment="1" applyProtection="1">
      <alignment horizontal="left" vertical="top" wrapText="1"/>
      <protection locked="0"/>
    </xf>
    <xf numFmtId="0" fontId="0" fillId="12" borderId="14" xfId="0" applyFill="1" applyBorder="1" applyAlignment="1" applyProtection="1">
      <alignment horizontal="left" vertical="top" wrapText="1"/>
      <protection locked="0"/>
    </xf>
    <xf numFmtId="0" fontId="0" fillId="12" borderId="13" xfId="0" applyFill="1" applyBorder="1" applyAlignment="1" applyProtection="1">
      <alignment wrapText="1"/>
      <protection locked="0"/>
    </xf>
    <xf numFmtId="0" fontId="0" fillId="12" borderId="0" xfId="0" applyFill="1" applyBorder="1" applyAlignment="1" applyProtection="1">
      <alignment wrapText="1"/>
      <protection locked="0"/>
    </xf>
    <xf numFmtId="0" fontId="0" fillId="12" borderId="14" xfId="0" applyFill="1" applyBorder="1" applyAlignment="1" applyProtection="1">
      <alignment wrapText="1"/>
      <protection locked="0"/>
    </xf>
    <xf numFmtId="0" fontId="0" fillId="12" borderId="15" xfId="0" applyFill="1" applyBorder="1" applyAlignment="1" applyProtection="1">
      <alignment wrapText="1"/>
      <protection locked="0"/>
    </xf>
    <xf numFmtId="0" fontId="0" fillId="12" borderId="5" xfId="0" applyFill="1" applyBorder="1" applyAlignment="1" applyProtection="1">
      <alignment wrapText="1"/>
      <protection locked="0"/>
    </xf>
    <xf numFmtId="0" fontId="0" fillId="12" borderId="16" xfId="0" applyFill="1" applyBorder="1" applyAlignment="1" applyProtection="1">
      <alignment wrapText="1"/>
      <protection locked="0"/>
    </xf>
    <xf numFmtId="0" fontId="1" fillId="12" borderId="0" xfId="0" applyFont="1" applyFill="1" applyBorder="1" applyAlignment="1" applyProtection="1">
      <alignment horizontal="left" vertical="top" wrapText="1"/>
      <protection locked="0"/>
    </xf>
    <xf numFmtId="0" fontId="0" fillId="12" borderId="0" xfId="0" applyFill="1" applyBorder="1" applyAlignment="1" applyProtection="1">
      <alignment horizontal="left" wrapText="1"/>
      <protection locked="0"/>
    </xf>
    <xf numFmtId="0" fontId="0" fillId="12" borderId="5" xfId="0" applyFill="1" applyBorder="1" applyAlignment="1" applyProtection="1">
      <alignment horizontal="left" wrapText="1"/>
      <protection locked="0"/>
    </xf>
    <xf numFmtId="0" fontId="13" fillId="12" borderId="0" xfId="0" applyFont="1" applyFill="1" applyBorder="1" applyAlignment="1" applyProtection="1">
      <alignment horizontal="left" vertical="top" wrapText="1"/>
      <protection locked="0"/>
    </xf>
    <xf numFmtId="0" fontId="0" fillId="12" borderId="5" xfId="0" applyFill="1" applyBorder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 vertical="center" wrapText="1"/>
      <protection hidden="1"/>
    </xf>
    <xf numFmtId="0" fontId="32" fillId="0" borderId="7" xfId="0" applyFont="1" applyBorder="1" applyAlignment="1" applyProtection="1">
      <alignment horizontal="left" vertical="center" wrapText="1"/>
      <protection hidden="1"/>
    </xf>
    <xf numFmtId="0" fontId="1" fillId="12" borderId="9" xfId="0" applyFont="1" applyFill="1" applyBorder="1" applyAlignment="1" applyProtection="1">
      <alignment horizontal="left" vertical="center"/>
      <protection locked="0"/>
    </xf>
    <xf numFmtId="0" fontId="0" fillId="12" borderId="9" xfId="0" applyFill="1" applyBorder="1" applyAlignment="1" applyProtection="1">
      <alignment horizontal="left" vertical="center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6"/>
  <sheetViews>
    <sheetView showGridLines="0" tabSelected="1" zoomScaleNormal="100" workbookViewId="0">
      <selection activeCell="C127" sqref="C127"/>
    </sheetView>
  </sheetViews>
  <sheetFormatPr baseColWidth="10" defaultColWidth="11.44140625" defaultRowHeight="13.2" x14ac:dyDescent="0.25"/>
  <cols>
    <col min="1" max="1" width="10.44140625" style="7" customWidth="1"/>
    <col min="2" max="2" width="4.6640625" style="7" customWidth="1"/>
    <col min="3" max="3" width="13.109375" style="7" customWidth="1"/>
    <col min="4" max="4" width="10.5546875" style="7" customWidth="1"/>
    <col min="5" max="5" width="17.5546875" style="7" customWidth="1"/>
    <col min="6" max="6" width="9.33203125" style="7" customWidth="1"/>
    <col min="7" max="7" width="16" style="7" customWidth="1"/>
    <col min="8" max="8" width="16.109375" style="7" customWidth="1"/>
    <col min="9" max="9" width="3" style="7" customWidth="1"/>
    <col min="10" max="10" width="13.6640625" style="7" customWidth="1"/>
    <col min="11" max="11" width="4.5546875" style="7" customWidth="1"/>
    <col min="12" max="13" width="11.44140625" style="7" customWidth="1"/>
    <col min="14" max="15" width="11.44140625" style="7" hidden="1" customWidth="1"/>
    <col min="16" max="16" width="11.44140625" style="8" hidden="1" customWidth="1"/>
    <col min="17" max="17" width="11.44140625" style="7" hidden="1" customWidth="1"/>
    <col min="18" max="18" width="0.109375" style="7" customWidth="1"/>
    <col min="19" max="19" width="66.109375" style="7" customWidth="1"/>
    <col min="20" max="16384" width="11.44140625" style="7"/>
  </cols>
  <sheetData>
    <row r="1" spans="1:19" ht="22.8" x14ac:dyDescent="0.4">
      <c r="A1" s="15" t="s">
        <v>94</v>
      </c>
      <c r="B1" s="15"/>
      <c r="G1" s="98">
        <v>2025</v>
      </c>
    </row>
    <row r="3" spans="1:19" x14ac:dyDescent="0.25">
      <c r="J3" s="149" t="s">
        <v>104</v>
      </c>
      <c r="S3" s="16" t="s">
        <v>66</v>
      </c>
    </row>
    <row r="4" spans="1:19" ht="15" customHeight="1" x14ac:dyDescent="0.25">
      <c r="A4" s="17" t="s">
        <v>0</v>
      </c>
      <c r="B4" s="18"/>
      <c r="C4" s="131"/>
      <c r="D4" s="126"/>
      <c r="E4" s="126"/>
      <c r="F4" s="126"/>
      <c r="G4" s="126"/>
      <c r="H4" s="11"/>
      <c r="J4" s="150"/>
      <c r="S4" s="19" t="s">
        <v>67</v>
      </c>
    </row>
    <row r="5" spans="1:19" ht="15" customHeight="1" x14ac:dyDescent="0.25">
      <c r="A5" s="17" t="s">
        <v>1</v>
      </c>
      <c r="B5" s="18"/>
      <c r="C5" s="151"/>
      <c r="D5" s="152"/>
      <c r="E5" s="152"/>
      <c r="F5" s="152"/>
      <c r="G5" s="152"/>
      <c r="H5" s="11"/>
      <c r="J5" s="20">
        <f>ROUNDUP(SUM(SUM(J21:J60)+(J76+J77)+J71)*P83,0)</f>
        <v>0</v>
      </c>
      <c r="S5" s="19" t="s">
        <v>68</v>
      </c>
    </row>
    <row r="6" spans="1:19" ht="15" customHeight="1" x14ac:dyDescent="0.25">
      <c r="A6" s="17" t="s">
        <v>2</v>
      </c>
      <c r="B6" s="18"/>
      <c r="C6" s="99"/>
      <c r="D6" s="11"/>
      <c r="E6" s="11"/>
      <c r="F6" s="11"/>
      <c r="G6" s="11"/>
      <c r="H6" s="11"/>
      <c r="I6" s="119" t="str">
        <f>IF($G$83=0,"Eigenkapital ist im Antrag aufzuführen","")</f>
        <v>Eigenkapital ist im Antrag aufzuführen</v>
      </c>
      <c r="J6" s="120"/>
    </row>
    <row r="7" spans="1:19" ht="15" customHeight="1" x14ac:dyDescent="0.25">
      <c r="A7" s="17" t="s">
        <v>86</v>
      </c>
      <c r="B7" s="18"/>
      <c r="C7" s="99"/>
      <c r="D7" s="21"/>
      <c r="E7" s="21"/>
      <c r="F7" s="11"/>
      <c r="G7" s="11"/>
      <c r="H7" s="11"/>
      <c r="I7" s="120"/>
      <c r="J7" s="120"/>
    </row>
    <row r="8" spans="1:19" ht="4.5" customHeight="1" x14ac:dyDescent="0.25">
      <c r="A8" s="17"/>
      <c r="B8" s="18"/>
      <c r="C8" s="21"/>
      <c r="D8" s="21"/>
      <c r="E8" s="21"/>
      <c r="F8" s="11"/>
      <c r="G8" s="11"/>
      <c r="H8" s="11"/>
      <c r="I8" s="121"/>
      <c r="J8" s="121"/>
    </row>
    <row r="9" spans="1:19" ht="4.5" customHeight="1" x14ac:dyDescent="0.25">
      <c r="A9" s="17"/>
      <c r="B9" s="18"/>
      <c r="C9" s="11"/>
      <c r="D9" s="11"/>
      <c r="E9" s="11"/>
      <c r="F9" s="11"/>
      <c r="G9" s="11"/>
      <c r="H9" s="11"/>
    </row>
    <row r="10" spans="1:19" ht="15" customHeight="1" x14ac:dyDescent="0.25">
      <c r="A10" s="17" t="s">
        <v>3</v>
      </c>
      <c r="B10" s="18"/>
      <c r="C10" s="100"/>
      <c r="D10" s="11"/>
      <c r="E10" s="11"/>
      <c r="F10" s="11"/>
      <c r="G10" s="11"/>
      <c r="H10" s="11"/>
    </row>
    <row r="11" spans="1:19" ht="9" customHeight="1" x14ac:dyDescent="0.25">
      <c r="A11" s="17"/>
      <c r="C11" s="11"/>
      <c r="D11" s="11"/>
      <c r="E11" s="11"/>
      <c r="F11" s="11"/>
      <c r="G11" s="11"/>
      <c r="H11" s="11"/>
    </row>
    <row r="12" spans="1:19" ht="15" customHeight="1" x14ac:dyDescent="0.25">
      <c r="A12" s="17" t="s">
        <v>4</v>
      </c>
      <c r="B12" s="18"/>
      <c r="C12" s="131"/>
      <c r="D12" s="126"/>
      <c r="E12" s="126"/>
      <c r="F12" s="22" t="s">
        <v>85</v>
      </c>
      <c r="G12" s="125"/>
      <c r="H12" s="126"/>
      <c r="I12" s="23" t="s">
        <v>41</v>
      </c>
      <c r="J12" s="101"/>
    </row>
    <row r="13" spans="1:19" ht="15" customHeight="1" x14ac:dyDescent="0.25">
      <c r="A13" s="17" t="s">
        <v>5</v>
      </c>
      <c r="B13" s="18"/>
      <c r="C13" s="131"/>
      <c r="D13" s="126"/>
      <c r="E13" s="126"/>
      <c r="F13" s="22" t="s">
        <v>85</v>
      </c>
      <c r="G13" s="125"/>
      <c r="H13" s="126"/>
      <c r="I13" s="23" t="s">
        <v>41</v>
      </c>
      <c r="J13" s="102"/>
    </row>
    <row r="14" spans="1:19" ht="15" customHeight="1" x14ac:dyDescent="0.25">
      <c r="A14" s="17" t="s">
        <v>6</v>
      </c>
      <c r="B14" s="18"/>
      <c r="C14" s="131"/>
      <c r="D14" s="126"/>
      <c r="E14" s="126"/>
      <c r="F14" s="22" t="s">
        <v>85</v>
      </c>
      <c r="G14" s="125"/>
      <c r="H14" s="126"/>
      <c r="I14" s="23" t="s">
        <v>41</v>
      </c>
      <c r="J14" s="101"/>
    </row>
    <row r="15" spans="1:19" x14ac:dyDescent="0.25">
      <c r="A15" s="17"/>
      <c r="C15" s="11"/>
      <c r="D15" s="11"/>
      <c r="E15" s="11"/>
      <c r="F15" s="11"/>
      <c r="G15" s="11"/>
      <c r="H15" s="24"/>
    </row>
    <row r="16" spans="1:19" ht="15" customHeight="1" x14ac:dyDescent="0.25">
      <c r="A16" s="25" t="s">
        <v>98</v>
      </c>
      <c r="B16" s="18"/>
      <c r="C16" s="127"/>
      <c r="D16" s="128"/>
      <c r="E16" s="128"/>
      <c r="F16" s="128"/>
      <c r="G16" s="128"/>
      <c r="H16" s="26" t="s">
        <v>102</v>
      </c>
    </row>
    <row r="17" spans="1:16" ht="15" customHeight="1" x14ac:dyDescent="0.25">
      <c r="A17" s="25" t="s">
        <v>99</v>
      </c>
      <c r="B17" s="18"/>
      <c r="C17" s="129"/>
      <c r="D17" s="130"/>
      <c r="E17" s="130"/>
      <c r="F17" s="130"/>
      <c r="G17" s="130"/>
      <c r="H17" s="26" t="s">
        <v>96</v>
      </c>
    </row>
    <row r="18" spans="1:16" x14ac:dyDescent="0.25">
      <c r="H18" s="27"/>
    </row>
    <row r="19" spans="1:16" x14ac:dyDescent="0.25">
      <c r="H19" s="28"/>
    </row>
    <row r="20" spans="1:16" s="11" customFormat="1" ht="14.25" customHeight="1" x14ac:dyDescent="0.25">
      <c r="A20" s="29" t="s">
        <v>63</v>
      </c>
      <c r="H20" s="30"/>
      <c r="J20" s="31" t="s">
        <v>104</v>
      </c>
      <c r="P20" s="12"/>
    </row>
    <row r="21" spans="1:16" ht="15" customHeight="1" x14ac:dyDescent="0.25">
      <c r="A21" s="32" t="s">
        <v>56</v>
      </c>
      <c r="B21" s="32"/>
      <c r="C21" s="33" t="s">
        <v>8</v>
      </c>
      <c r="D21" s="34">
        <f>IF(C10="",0,(IF(G1-C10&gt;=51,4,(IF(G1-C10&gt;=26,3,IF(G1-C10&gt;=11,2,IF(G1-C10&gt;=3,1,0)))))))</f>
        <v>0</v>
      </c>
      <c r="E21" s="35" t="str">
        <f>IF(D21=0,"Anspruch auf Vereinsbeitrag nicht gegeben.","")</f>
        <v>Anspruch auf Vereinsbeitrag nicht gegeben.</v>
      </c>
      <c r="H21" s="36">
        <f>IF(D21=1,B_1,IF(D21=2,B_2,IF(D21=3,B_3,IF(D21=4,B_4,0))))</f>
        <v>0</v>
      </c>
      <c r="J21" s="37">
        <f>ROUNDUP(H21,0)</f>
        <v>0</v>
      </c>
    </row>
    <row r="22" spans="1:16" x14ac:dyDescent="0.25">
      <c r="A22" s="32"/>
      <c r="B22" s="32"/>
      <c r="D22" s="38"/>
      <c r="H22" s="36"/>
      <c r="J22" s="37"/>
    </row>
    <row r="23" spans="1:16" s="11" customFormat="1" ht="15" customHeight="1" x14ac:dyDescent="0.25">
      <c r="A23" s="39" t="s">
        <v>57</v>
      </c>
      <c r="B23" s="39"/>
      <c r="C23" s="40" t="s">
        <v>87</v>
      </c>
      <c r="G23" s="103"/>
      <c r="H23" s="41">
        <f>G23*B_Erw</f>
        <v>0</v>
      </c>
      <c r="J23" s="37">
        <f>ROUNDUP(P23,0)</f>
        <v>0</v>
      </c>
      <c r="P23" s="12">
        <f>IF($G$23*B_Erw&lt;1501,$G$23*B_Erw,1500)</f>
        <v>0</v>
      </c>
    </row>
    <row r="24" spans="1:16" x14ac:dyDescent="0.25">
      <c r="A24" s="42"/>
      <c r="B24" s="43"/>
      <c r="C24" s="44" t="str">
        <f>IF($G$23&gt;0,"Mitgliederliste beilegen","keine lizenzierten Aktivmitglieder im Verein")</f>
        <v>keine lizenzierten Aktivmitglieder im Verein</v>
      </c>
      <c r="H24" s="45" t="str">
        <f>IF(H23&gt;1500,"Der max. Beitrag ist begrenzt","")</f>
        <v/>
      </c>
      <c r="J24" s="46"/>
    </row>
    <row r="25" spans="1:16" x14ac:dyDescent="0.25">
      <c r="A25" s="42"/>
      <c r="B25" s="43"/>
      <c r="C25" s="47" t="str">
        <f>IF($G$23&gt;0,"(Name, Adresse, Jahrgang, Kategorie [aktiv / passiv], Lizenz [ja / nein])","")</f>
        <v/>
      </c>
      <c r="J25" s="46"/>
    </row>
    <row r="26" spans="1:16" x14ac:dyDescent="0.25">
      <c r="A26" s="17"/>
      <c r="B26" s="17"/>
      <c r="C26" s="17"/>
      <c r="H26" s="48"/>
      <c r="J26" s="46"/>
    </row>
    <row r="27" spans="1:16" x14ac:dyDescent="0.25">
      <c r="A27" s="17"/>
      <c r="B27" s="17"/>
      <c r="C27" s="17"/>
      <c r="H27" s="48"/>
      <c r="J27" s="46"/>
    </row>
    <row r="28" spans="1:16" ht="15.75" customHeight="1" x14ac:dyDescent="0.25">
      <c r="A28" s="49" t="s">
        <v>11</v>
      </c>
      <c r="D28" s="50"/>
      <c r="H28" s="48"/>
      <c r="J28" s="46"/>
    </row>
    <row r="29" spans="1:16" ht="15" customHeight="1" x14ac:dyDescent="0.25">
      <c r="A29" s="17" t="s">
        <v>21</v>
      </c>
      <c r="B29" s="17"/>
      <c r="C29" s="17" t="s">
        <v>12</v>
      </c>
      <c r="D29" s="17"/>
      <c r="E29" s="17">
        <f>G1-10</f>
        <v>2015</v>
      </c>
      <c r="F29" s="17" t="s">
        <v>13</v>
      </c>
      <c r="G29" s="104"/>
      <c r="H29" s="36">
        <f>G29*J_10</f>
        <v>0</v>
      </c>
      <c r="J29" s="46"/>
    </row>
    <row r="30" spans="1:16" ht="15" customHeight="1" x14ac:dyDescent="0.25">
      <c r="A30" s="17"/>
      <c r="B30" s="17"/>
      <c r="C30" s="17" t="s">
        <v>12</v>
      </c>
      <c r="D30" s="17"/>
      <c r="E30" s="17">
        <f>G1-19</f>
        <v>2006</v>
      </c>
      <c r="F30" s="25" t="s">
        <v>105</v>
      </c>
      <c r="G30" s="103"/>
      <c r="H30" s="36">
        <f>G30*J_19</f>
        <v>0</v>
      </c>
      <c r="J30" s="46"/>
    </row>
    <row r="31" spans="1:16" ht="3" customHeight="1" x14ac:dyDescent="0.25">
      <c r="A31" s="17"/>
      <c r="B31" s="17"/>
      <c r="C31" s="17"/>
      <c r="D31" s="17"/>
      <c r="E31" s="17"/>
      <c r="F31" s="17"/>
      <c r="H31" s="51"/>
      <c r="J31" s="46"/>
    </row>
    <row r="32" spans="1:16" x14ac:dyDescent="0.25">
      <c r="A32" s="17"/>
      <c r="B32" s="17"/>
      <c r="C32" s="17" t="s">
        <v>20</v>
      </c>
      <c r="D32" s="17"/>
      <c r="E32" s="17"/>
      <c r="F32" s="17"/>
      <c r="H32" s="36">
        <f>H29+H30</f>
        <v>0</v>
      </c>
      <c r="J32" s="37">
        <f>IF(H32&gt;10001,10000,H32)</f>
        <v>0</v>
      </c>
    </row>
    <row r="33" spans="1:19" ht="15" customHeight="1" x14ac:dyDescent="0.25">
      <c r="A33" s="42"/>
      <c r="B33" s="52"/>
      <c r="C33" s="53" t="str">
        <f>IF($J$32&gt;0,"Jugendmitgliederliste beilegen","keine Jugendlichen im Verein")</f>
        <v>keine Jugendlichen im Verein</v>
      </c>
      <c r="H33" s="45" t="str">
        <f>IF(H32&gt;10000,"Der max. Beitrag ist begrenzt","")</f>
        <v/>
      </c>
      <c r="J33" s="46"/>
    </row>
    <row r="34" spans="1:19" x14ac:dyDescent="0.25">
      <c r="C34" s="54" t="str">
        <f>IF($J$32&gt;0,"(Name, Adresse, Jahrgang, Kategorie [aktiv / passiv])","")</f>
        <v/>
      </c>
      <c r="J34" s="46"/>
    </row>
    <row r="35" spans="1:19" ht="9" customHeight="1" x14ac:dyDescent="0.25">
      <c r="C35" s="54"/>
      <c r="J35" s="46"/>
    </row>
    <row r="36" spans="1:19" x14ac:dyDescent="0.25">
      <c r="C36" s="54" t="str">
        <f>IF(SUM(G23:G30)&lt;10,"Anspruch auf Vereinsbeitrag ist nicht gegeben, da weniger als 10 Mitglieder.","")</f>
        <v>Anspruch auf Vereinsbeitrag ist nicht gegeben, da weniger als 10 Mitglieder.</v>
      </c>
      <c r="J36" s="46"/>
    </row>
    <row r="37" spans="1:19" ht="17.25" customHeight="1" x14ac:dyDescent="0.25">
      <c r="B37" s="17"/>
      <c r="C37" s="33"/>
      <c r="D37" s="17"/>
      <c r="E37" s="17"/>
      <c r="F37" s="17"/>
      <c r="H37" s="48"/>
      <c r="J37" s="46"/>
    </row>
    <row r="38" spans="1:19" s="9" customFormat="1" ht="16.5" customHeight="1" x14ac:dyDescent="0.25">
      <c r="A38" s="55" t="s">
        <v>95</v>
      </c>
      <c r="G38" s="56" t="s">
        <v>26</v>
      </c>
      <c r="H38" s="56" t="s">
        <v>27</v>
      </c>
      <c r="J38" s="57"/>
      <c r="P38" s="10"/>
    </row>
    <row r="39" spans="1:19" ht="15" customHeight="1" x14ac:dyDescent="0.25">
      <c r="A39" s="17" t="s">
        <v>22</v>
      </c>
      <c r="B39" s="58" t="s">
        <v>23</v>
      </c>
      <c r="C39" s="17" t="s">
        <v>60</v>
      </c>
      <c r="D39" s="17"/>
      <c r="E39" s="17"/>
      <c r="F39" s="17"/>
      <c r="G39" s="105"/>
      <c r="H39" s="106"/>
      <c r="I39" s="59" t="str">
        <f>IF(P39&gt;1,"FEHLER: nur ein Feld markieren","")</f>
        <v/>
      </c>
      <c r="J39" s="37" t="str">
        <f>IF(G39="x",S_1,IF(H39="x",0,""))</f>
        <v/>
      </c>
      <c r="P39" s="8">
        <f>COUNTIF(G39:H39,"x")</f>
        <v>0</v>
      </c>
    </row>
    <row r="40" spans="1:19" ht="15" customHeight="1" x14ac:dyDescent="0.25">
      <c r="B40" s="58" t="s">
        <v>24</v>
      </c>
      <c r="C40" s="17" t="s">
        <v>25</v>
      </c>
      <c r="D40" s="17"/>
      <c r="E40" s="17"/>
      <c r="F40" s="17"/>
      <c r="G40" s="107"/>
      <c r="H40" s="108"/>
      <c r="I40" s="59" t="str">
        <f>IF(P40&gt;1,"FEHLER: nur ein Feld markieren","")</f>
        <v/>
      </c>
      <c r="J40" s="37" t="str">
        <f>IF(G40="x",S_2,IF(H40="x",0,""))</f>
        <v/>
      </c>
      <c r="P40" s="8">
        <f>COUNTIF(G40:H40,"x")</f>
        <v>0</v>
      </c>
    </row>
    <row r="41" spans="1:19" ht="15.75" customHeight="1" x14ac:dyDescent="0.25">
      <c r="B41" s="58"/>
      <c r="C41" s="60" t="s">
        <v>61</v>
      </c>
      <c r="D41" s="17"/>
      <c r="E41" s="17"/>
      <c r="F41" s="17"/>
      <c r="G41" s="11"/>
      <c r="H41" s="11"/>
      <c r="J41" s="46"/>
    </row>
    <row r="42" spans="1:19" ht="15" customHeight="1" x14ac:dyDescent="0.25">
      <c r="B42" s="58" t="s">
        <v>33</v>
      </c>
      <c r="C42" s="25" t="s">
        <v>109</v>
      </c>
      <c r="D42" s="17"/>
      <c r="E42" s="17"/>
      <c r="F42" s="17"/>
      <c r="G42" s="105"/>
      <c r="H42" s="106"/>
      <c r="I42" s="59"/>
      <c r="J42" s="46"/>
      <c r="P42" s="8">
        <f>COUNTIF(G42:H42,"x")</f>
        <v>0</v>
      </c>
    </row>
    <row r="43" spans="1:19" x14ac:dyDescent="0.25">
      <c r="B43" s="58"/>
      <c r="C43" s="17"/>
      <c r="D43" s="17"/>
      <c r="E43" s="17"/>
      <c r="F43" s="61" t="s">
        <v>34</v>
      </c>
      <c r="G43" s="62">
        <f>IF(H42="x",0,COUNTIF(G45:G48,"x"))</f>
        <v>0</v>
      </c>
      <c r="H43" s="11"/>
      <c r="J43" s="37" t="str">
        <f>IF(G42="x",G43*S_3,"")</f>
        <v/>
      </c>
    </row>
    <row r="44" spans="1:19" ht="3.75" customHeight="1" x14ac:dyDescent="0.25">
      <c r="B44" s="58"/>
      <c r="C44" s="17"/>
      <c r="D44" s="17"/>
      <c r="E44" s="17"/>
      <c r="F44" s="17"/>
      <c r="G44" s="11"/>
      <c r="H44" s="11"/>
      <c r="J44" s="46"/>
    </row>
    <row r="45" spans="1:19" ht="15" customHeight="1" x14ac:dyDescent="0.25">
      <c r="B45" s="58"/>
      <c r="C45" s="17" t="s">
        <v>35</v>
      </c>
      <c r="D45" s="33" t="s">
        <v>106</v>
      </c>
      <c r="E45" s="17"/>
      <c r="F45" s="17"/>
      <c r="G45" s="109"/>
      <c r="H45" s="11"/>
      <c r="J45" s="46"/>
    </row>
    <row r="46" spans="1:19" ht="15" customHeight="1" x14ac:dyDescent="0.25">
      <c r="B46" s="58"/>
      <c r="D46" s="33" t="s">
        <v>107</v>
      </c>
      <c r="E46" s="17"/>
      <c r="F46" s="17"/>
      <c r="G46" s="110"/>
      <c r="H46" s="11"/>
      <c r="J46" s="46"/>
      <c r="S46" s="63"/>
    </row>
    <row r="47" spans="1:19" ht="15" customHeight="1" x14ac:dyDescent="0.25">
      <c r="B47" s="58"/>
      <c r="C47" s="17"/>
      <c r="D47" s="33" t="s">
        <v>108</v>
      </c>
      <c r="E47" s="17"/>
      <c r="F47" s="17"/>
      <c r="G47" s="111"/>
      <c r="H47" s="11"/>
      <c r="J47" s="46"/>
    </row>
    <row r="48" spans="1:19" ht="12.75" hidden="1" customHeight="1" x14ac:dyDescent="0.25">
      <c r="B48" s="58"/>
      <c r="C48" s="17"/>
      <c r="D48" s="33" t="s">
        <v>72</v>
      </c>
      <c r="E48" s="17"/>
      <c r="F48" s="17"/>
      <c r="G48" s="64"/>
      <c r="H48" s="11"/>
      <c r="J48" s="46"/>
      <c r="S48" s="63"/>
    </row>
    <row r="49" spans="1:16" x14ac:dyDescent="0.25">
      <c r="B49" s="58"/>
      <c r="C49" s="17"/>
      <c r="D49" s="17"/>
      <c r="E49" s="17"/>
      <c r="F49" s="17"/>
      <c r="G49" s="65"/>
      <c r="H49" s="11"/>
      <c r="J49" s="46"/>
    </row>
    <row r="50" spans="1:16" ht="15" customHeight="1" x14ac:dyDescent="0.25">
      <c r="B50" s="58" t="s">
        <v>36</v>
      </c>
      <c r="C50" s="17" t="s">
        <v>37</v>
      </c>
      <c r="D50" s="17"/>
      <c r="E50" s="17"/>
      <c r="F50" s="17"/>
      <c r="G50" s="109"/>
      <c r="H50" s="66"/>
      <c r="I50" s="59" t="str">
        <f>IF(P50&gt;1,"FEHLER: nur ein Feld markieren","")</f>
        <v/>
      </c>
      <c r="J50" s="67">
        <f>IF(P50=1,S_4,0)</f>
        <v>0</v>
      </c>
      <c r="P50" s="8">
        <f>COUNTIF(G50:H50,"x")</f>
        <v>0</v>
      </c>
    </row>
    <row r="51" spans="1:16" ht="8.25" customHeight="1" x14ac:dyDescent="0.25">
      <c r="J51" s="68"/>
    </row>
    <row r="52" spans="1:16" x14ac:dyDescent="0.25">
      <c r="C52" s="69" t="str">
        <f>IF(G50="x","Bezeichnung","")</f>
        <v/>
      </c>
      <c r="D52" s="147"/>
      <c r="E52" s="136"/>
      <c r="F52" s="136"/>
      <c r="G52" s="136"/>
      <c r="H52" s="136"/>
      <c r="J52" s="68"/>
    </row>
    <row r="53" spans="1:16" x14ac:dyDescent="0.25">
      <c r="D53" s="148"/>
      <c r="E53" s="148"/>
      <c r="F53" s="148"/>
      <c r="G53" s="148"/>
      <c r="H53" s="148"/>
      <c r="J53" s="68"/>
    </row>
    <row r="54" spans="1:16" x14ac:dyDescent="0.25">
      <c r="D54" s="148"/>
      <c r="E54" s="148"/>
      <c r="F54" s="148"/>
      <c r="G54" s="148"/>
      <c r="H54" s="148"/>
      <c r="J54" s="68"/>
    </row>
    <row r="58" spans="1:16" s="9" customFormat="1" ht="16.5" customHeight="1" x14ac:dyDescent="0.25">
      <c r="A58" s="55" t="s">
        <v>93</v>
      </c>
      <c r="B58" s="70"/>
      <c r="C58" s="71"/>
      <c r="D58" s="70"/>
      <c r="E58" s="70"/>
      <c r="F58" s="70"/>
      <c r="J58" s="72"/>
      <c r="P58" s="10"/>
    </row>
    <row r="59" spans="1:16" s="11" customFormat="1" ht="15" customHeight="1" x14ac:dyDescent="0.25">
      <c r="A59" s="21" t="s">
        <v>62</v>
      </c>
      <c r="B59" s="21"/>
      <c r="C59" s="73" t="s">
        <v>89</v>
      </c>
      <c r="D59" s="21"/>
      <c r="E59" s="21"/>
      <c r="F59" s="21"/>
      <c r="G59" s="112"/>
      <c r="H59" s="41">
        <f>G59*T_1</f>
        <v>0</v>
      </c>
      <c r="J59" s="74">
        <f>IF(H59&gt;10001,10000,H59)</f>
        <v>0</v>
      </c>
      <c r="P59" s="12"/>
    </row>
    <row r="60" spans="1:16" ht="5.25" customHeight="1" x14ac:dyDescent="0.25">
      <c r="G60" s="63"/>
      <c r="H60" s="75"/>
      <c r="J60" s="76"/>
    </row>
    <row r="61" spans="1:16" ht="12.75" customHeight="1" x14ac:dyDescent="0.25">
      <c r="A61" s="42"/>
      <c r="B61" s="52"/>
      <c r="C61" s="53" t="str">
        <f>IF(J59&gt;0,"Liste mit Namen der Trainer sowie Vertragskopien oder J+S-Bestätigungen beilegen","keine Trainer / Leiter angestellt")</f>
        <v>keine Trainer / Leiter angestellt</v>
      </c>
      <c r="J61" s="77" t="str">
        <f>IF(H59&gt;10000,"Der max. Beitrag ist begrenzt","")</f>
        <v/>
      </c>
    </row>
    <row r="62" spans="1:16" ht="12.75" customHeight="1" x14ac:dyDescent="0.25">
      <c r="A62" s="42"/>
      <c r="B62" s="52"/>
      <c r="C62" s="53"/>
      <c r="J62" s="77"/>
    </row>
    <row r="63" spans="1:16" ht="10.5" customHeight="1" x14ac:dyDescent="0.25"/>
    <row r="64" spans="1:16" ht="8.25" customHeight="1" x14ac:dyDescent="0.25"/>
    <row r="65" spans="1:19" ht="13.8" x14ac:dyDescent="0.25">
      <c r="A65" s="78" t="s">
        <v>30</v>
      </c>
    </row>
    <row r="66" spans="1:19" ht="15" customHeight="1" x14ac:dyDescent="0.25">
      <c r="A66" s="17" t="s">
        <v>64</v>
      </c>
      <c r="B66" s="17"/>
      <c r="C66" s="33" t="s">
        <v>43</v>
      </c>
      <c r="D66" s="17"/>
      <c r="E66" s="17"/>
      <c r="F66" s="17"/>
      <c r="G66" s="17"/>
      <c r="H66" s="17"/>
      <c r="I66" s="17"/>
      <c r="J66" s="17"/>
    </row>
    <row r="67" spans="1:19" x14ac:dyDescent="0.25">
      <c r="A67" s="17"/>
      <c r="B67" s="17"/>
      <c r="C67" s="17" t="str">
        <f>IF(OR(P67=25,P67=50,P67=75,P67=100,P67=125,P67=150),"Im kommenden Jahr feiern Sie ein Vereinsjubiläum.","Kein beitragsberechtigtes Jubiläum.")</f>
        <v>Kein beitragsberechtigtes Jubiläum.</v>
      </c>
      <c r="D67" s="17"/>
      <c r="E67" s="17"/>
      <c r="F67" s="17"/>
      <c r="G67" s="17"/>
      <c r="H67" s="17"/>
      <c r="I67" s="17"/>
      <c r="J67" s="17"/>
      <c r="P67" s="8">
        <f>G1-C10+1</f>
        <v>2026</v>
      </c>
      <c r="Q67" s="7" t="s">
        <v>44</v>
      </c>
    </row>
    <row r="68" spans="1:19" ht="3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</row>
    <row r="69" spans="1:19" x14ac:dyDescent="0.25">
      <c r="A69" s="17"/>
      <c r="B69" s="17"/>
      <c r="C69" s="44" t="str">
        <f>IF(C67="Im kommenden Jahr feiern Sie ein Vereinsjubiläum.","Antrag für Jubiläumsbeitrag (inkl. Konzept / Programm / Finanzplan) ist mit diesem Formular einzureichen.","")</f>
        <v/>
      </c>
      <c r="D69" s="9"/>
      <c r="E69" s="9"/>
      <c r="F69" s="9"/>
      <c r="G69" s="9"/>
      <c r="H69" s="9"/>
      <c r="I69" s="17"/>
      <c r="P69" s="8">
        <f>P67/25</f>
        <v>81.040000000000006</v>
      </c>
      <c r="Q69" s="7" t="s">
        <v>45</v>
      </c>
    </row>
    <row r="70" spans="1:19" ht="8.25" customHeight="1" x14ac:dyDescent="0.25">
      <c r="A70" s="17"/>
      <c r="B70" s="17"/>
      <c r="C70" s="44"/>
      <c r="D70" s="9"/>
      <c r="E70" s="9"/>
      <c r="F70" s="9"/>
      <c r="G70" s="9"/>
      <c r="H70" s="9"/>
      <c r="I70" s="17"/>
    </row>
    <row r="71" spans="1:19" x14ac:dyDescent="0.25">
      <c r="C71" s="7" t="s">
        <v>50</v>
      </c>
      <c r="J71" s="79"/>
    </row>
    <row r="72" spans="1:19" x14ac:dyDescent="0.25">
      <c r="J72" s="80" t="s">
        <v>51</v>
      </c>
      <c r="S72" s="63"/>
    </row>
    <row r="73" spans="1:19" x14ac:dyDescent="0.25">
      <c r="J73" s="80"/>
    </row>
    <row r="74" spans="1:19" ht="9" customHeight="1" x14ac:dyDescent="0.25">
      <c r="J74" s="80"/>
    </row>
    <row r="75" spans="1:19" ht="13.8" x14ac:dyDescent="0.25">
      <c r="A75" s="78" t="s">
        <v>77</v>
      </c>
      <c r="J75" s="80"/>
    </row>
    <row r="76" spans="1:19" ht="15" customHeight="1" x14ac:dyDescent="0.25">
      <c r="A76" s="17" t="s">
        <v>65</v>
      </c>
      <c r="B76" s="17"/>
      <c r="C76" s="17" t="s">
        <v>59</v>
      </c>
      <c r="D76" s="17"/>
      <c r="E76" s="17"/>
      <c r="F76" s="17"/>
      <c r="G76" s="103"/>
      <c r="H76" s="81" t="s">
        <v>73</v>
      </c>
      <c r="J76" s="82">
        <f>P76*-1</f>
        <v>0</v>
      </c>
      <c r="P76" s="8">
        <f>ROUNDDOWN(G76*0.5,0)</f>
        <v>0</v>
      </c>
    </row>
    <row r="77" spans="1:19" ht="15" customHeight="1" x14ac:dyDescent="0.25">
      <c r="A77" s="17"/>
      <c r="B77" s="17"/>
      <c r="C77" s="25" t="s">
        <v>97</v>
      </c>
      <c r="D77" s="17"/>
      <c r="E77" s="17"/>
      <c r="F77" s="17"/>
      <c r="G77" s="103"/>
      <c r="H77" s="81" t="s">
        <v>73</v>
      </c>
      <c r="J77" s="82">
        <f>P77*-1</f>
        <v>0</v>
      </c>
      <c r="P77" s="8">
        <f>ROUNDDOWN(G77*0.5,0)</f>
        <v>0</v>
      </c>
    </row>
    <row r="78" spans="1:19" x14ac:dyDescent="0.25">
      <c r="G78" s="11"/>
    </row>
    <row r="79" spans="1:19" ht="13.8" x14ac:dyDescent="0.25">
      <c r="A79" s="78" t="s">
        <v>74</v>
      </c>
      <c r="C79" s="33"/>
      <c r="G79" s="11"/>
      <c r="H79" s="48"/>
    </row>
    <row r="80" spans="1:19" ht="15" customHeight="1" x14ac:dyDescent="0.25">
      <c r="A80" s="17" t="s">
        <v>82</v>
      </c>
      <c r="C80" s="17" t="s">
        <v>79</v>
      </c>
      <c r="F80" s="7">
        <f>$G$1-1</f>
        <v>2024</v>
      </c>
      <c r="G80" s="103"/>
      <c r="H80" s="81" t="s">
        <v>73</v>
      </c>
    </row>
    <row r="81" spans="1:17" ht="13.8" x14ac:dyDescent="0.25">
      <c r="A81" s="78"/>
      <c r="C81" s="33"/>
      <c r="G81" s="83"/>
      <c r="H81" s="48"/>
    </row>
    <row r="82" spans="1:17" ht="15" customHeight="1" x14ac:dyDescent="0.25">
      <c r="C82" s="17" t="s">
        <v>75</v>
      </c>
      <c r="F82" s="7">
        <f>$G$1-2</f>
        <v>2023</v>
      </c>
      <c r="G82" s="103"/>
      <c r="H82" s="81" t="s">
        <v>73</v>
      </c>
    </row>
    <row r="83" spans="1:17" ht="15" customHeight="1" x14ac:dyDescent="0.25">
      <c r="C83" s="17" t="s">
        <v>75</v>
      </c>
      <c r="F83" s="7">
        <f>$G$1-1</f>
        <v>2024</v>
      </c>
      <c r="G83" s="103"/>
      <c r="H83" s="81" t="s">
        <v>73</v>
      </c>
      <c r="I83" s="84"/>
      <c r="J83" s="85"/>
      <c r="P83" s="8">
        <f>IF($G$83=0,0,1)</f>
        <v>0</v>
      </c>
    </row>
    <row r="84" spans="1:17" x14ac:dyDescent="0.25">
      <c r="G84" s="11"/>
      <c r="J84" s="85"/>
    </row>
    <row r="85" spans="1:17" ht="15" customHeight="1" x14ac:dyDescent="0.25">
      <c r="C85" s="17" t="s">
        <v>76</v>
      </c>
      <c r="G85" s="103"/>
      <c r="H85" s="81" t="s">
        <v>73</v>
      </c>
      <c r="P85" s="8">
        <f>IF($G$85=0,0,1)</f>
        <v>0</v>
      </c>
    </row>
    <row r="86" spans="1:17" ht="15" customHeight="1" x14ac:dyDescent="0.25">
      <c r="C86" s="17" t="s">
        <v>78</v>
      </c>
      <c r="F86" s="7">
        <f>$G$1-1</f>
        <v>2024</v>
      </c>
      <c r="G86" s="103"/>
      <c r="H86" s="81" t="s">
        <v>73</v>
      </c>
      <c r="P86" s="8">
        <f>IF($G$86=0,0,1)</f>
        <v>0</v>
      </c>
    </row>
    <row r="87" spans="1:17" x14ac:dyDescent="0.25">
      <c r="J87" s="86"/>
    </row>
    <row r="88" spans="1:17" x14ac:dyDescent="0.25">
      <c r="A88" s="87"/>
      <c r="C88" s="88" t="str">
        <f>IF(OR(P85=1,P86=1),"Grund für Rückstellung(en)","")</f>
        <v/>
      </c>
      <c r="E88" s="144"/>
      <c r="F88" s="136"/>
      <c r="G88" s="136"/>
      <c r="H88" s="136"/>
      <c r="I88" s="89"/>
      <c r="J88" s="89"/>
      <c r="K88" s="63"/>
      <c r="P88" s="7"/>
      <c r="Q88" s="8"/>
    </row>
    <row r="89" spans="1:17" x14ac:dyDescent="0.25">
      <c r="A89" s="87"/>
      <c r="C89" s="122" t="str">
        <f>IF(C88="","","Bitte Grund für Rückstellung(en) aufführen")</f>
        <v/>
      </c>
      <c r="D89" s="123"/>
      <c r="E89" s="145"/>
      <c r="F89" s="145"/>
      <c r="G89" s="145"/>
      <c r="H89" s="145"/>
      <c r="I89" s="89"/>
      <c r="J89" s="89"/>
      <c r="K89" s="63"/>
      <c r="P89" s="7"/>
      <c r="Q89" s="8"/>
    </row>
    <row r="90" spans="1:17" x14ac:dyDescent="0.25">
      <c r="A90" s="87"/>
      <c r="C90" s="124"/>
      <c r="D90" s="123"/>
      <c r="E90" s="146"/>
      <c r="F90" s="146"/>
      <c r="G90" s="146"/>
      <c r="H90" s="146"/>
      <c r="I90" s="89"/>
      <c r="J90" s="89"/>
      <c r="K90" s="63"/>
      <c r="P90" s="7"/>
      <c r="Q90" s="8"/>
    </row>
    <row r="91" spans="1:17" x14ac:dyDescent="0.25">
      <c r="A91" s="87"/>
      <c r="C91" s="97"/>
      <c r="D91" s="96"/>
      <c r="E91" s="145"/>
      <c r="F91" s="145"/>
      <c r="G91" s="145"/>
      <c r="H91" s="145"/>
      <c r="I91" s="89"/>
      <c r="J91" s="89"/>
      <c r="K91" s="63"/>
      <c r="P91" s="7"/>
      <c r="Q91" s="8"/>
    </row>
    <row r="92" spans="1:17" x14ac:dyDescent="0.25">
      <c r="A92" s="87"/>
      <c r="C92" s="97"/>
      <c r="D92" s="96"/>
      <c r="E92" s="146"/>
      <c r="F92" s="146"/>
      <c r="G92" s="146"/>
      <c r="H92" s="146"/>
      <c r="I92" s="89"/>
      <c r="J92" s="89"/>
      <c r="K92" s="63"/>
      <c r="P92" s="7"/>
      <c r="Q92" s="8"/>
    </row>
    <row r="93" spans="1:17" x14ac:dyDescent="0.25">
      <c r="A93" s="87"/>
      <c r="C93" s="97"/>
      <c r="D93" s="96"/>
      <c r="E93" s="90"/>
      <c r="F93" s="90"/>
      <c r="G93" s="90"/>
      <c r="H93" s="90"/>
      <c r="I93" s="89"/>
      <c r="J93" s="89"/>
      <c r="K93" s="63"/>
      <c r="P93" s="7"/>
      <c r="Q93" s="8"/>
    </row>
    <row r="94" spans="1:17" x14ac:dyDescent="0.25">
      <c r="A94" s="87"/>
      <c r="C94" s="97"/>
      <c r="D94" s="96"/>
      <c r="E94" s="90"/>
      <c r="F94" s="90"/>
      <c r="G94" s="90"/>
      <c r="H94" s="90"/>
      <c r="I94" s="89"/>
      <c r="J94" s="89"/>
      <c r="K94" s="63"/>
      <c r="P94" s="7"/>
      <c r="Q94" s="8"/>
    </row>
    <row r="95" spans="1:17" x14ac:dyDescent="0.25">
      <c r="C95" s="118"/>
      <c r="D95" s="118"/>
      <c r="E95" s="118"/>
      <c r="F95" s="118"/>
      <c r="G95" s="118"/>
      <c r="H95" s="118"/>
      <c r="I95" s="118"/>
      <c r="J95" s="118"/>
      <c r="K95" s="91"/>
    </row>
    <row r="96" spans="1:17" s="9" customFormat="1" ht="15" customHeight="1" x14ac:dyDescent="0.25">
      <c r="A96" s="55" t="s">
        <v>70</v>
      </c>
      <c r="C96" s="70" t="s">
        <v>71</v>
      </c>
      <c r="P96" s="10"/>
    </row>
    <row r="97" spans="3:19" ht="52.5" customHeight="1" x14ac:dyDescent="0.25">
      <c r="C97" s="132"/>
      <c r="D97" s="133"/>
      <c r="E97" s="133"/>
      <c r="F97" s="133"/>
      <c r="G97" s="133"/>
      <c r="H97" s="133"/>
      <c r="I97" s="133"/>
      <c r="J97" s="134"/>
      <c r="K97" s="91"/>
    </row>
    <row r="98" spans="3:19" x14ac:dyDescent="0.25">
      <c r="C98" s="135"/>
      <c r="D98" s="136"/>
      <c r="E98" s="136"/>
      <c r="F98" s="136"/>
      <c r="G98" s="136"/>
      <c r="H98" s="136"/>
      <c r="I98" s="136"/>
      <c r="J98" s="137"/>
      <c r="K98" s="91"/>
    </row>
    <row r="99" spans="3:19" x14ac:dyDescent="0.25">
      <c r="C99" s="135"/>
      <c r="D99" s="136"/>
      <c r="E99" s="136"/>
      <c r="F99" s="136"/>
      <c r="G99" s="136"/>
      <c r="H99" s="136"/>
      <c r="I99" s="136"/>
      <c r="J99" s="137"/>
      <c r="K99" s="91"/>
    </row>
    <row r="100" spans="3:19" x14ac:dyDescent="0.25">
      <c r="C100" s="135"/>
      <c r="D100" s="136"/>
      <c r="E100" s="136"/>
      <c r="F100" s="136"/>
      <c r="G100" s="136"/>
      <c r="H100" s="136"/>
      <c r="I100" s="136"/>
      <c r="J100" s="137"/>
      <c r="K100" s="91"/>
    </row>
    <row r="101" spans="3:19" x14ac:dyDescent="0.25">
      <c r="C101" s="138"/>
      <c r="D101" s="139"/>
      <c r="E101" s="139"/>
      <c r="F101" s="139"/>
      <c r="G101" s="139"/>
      <c r="H101" s="139"/>
      <c r="I101" s="139"/>
      <c r="J101" s="140"/>
      <c r="K101" s="91"/>
    </row>
    <row r="102" spans="3:19" x14ac:dyDescent="0.25">
      <c r="C102" s="141"/>
      <c r="D102" s="142"/>
      <c r="E102" s="142"/>
      <c r="F102" s="142"/>
      <c r="G102" s="142"/>
      <c r="H102" s="142"/>
      <c r="I102" s="142"/>
      <c r="J102" s="143"/>
    </row>
    <row r="105" spans="3:19" x14ac:dyDescent="0.25">
      <c r="C105" s="7" t="s">
        <v>52</v>
      </c>
    </row>
    <row r="108" spans="3:19" x14ac:dyDescent="0.25">
      <c r="S108" s="16" t="s">
        <v>66</v>
      </c>
    </row>
    <row r="109" spans="3:19" x14ac:dyDescent="0.25">
      <c r="S109" s="19" t="s">
        <v>83</v>
      </c>
    </row>
    <row r="110" spans="3:19" x14ac:dyDescent="0.25">
      <c r="S110" s="19" t="s">
        <v>84</v>
      </c>
    </row>
    <row r="111" spans="3:19" ht="12.75" customHeight="1" x14ac:dyDescent="0.25">
      <c r="C111" s="116"/>
      <c r="D111" s="117"/>
      <c r="E111" s="117"/>
      <c r="G111" s="116"/>
      <c r="H111" s="117"/>
      <c r="I111" s="117"/>
      <c r="J111" s="117"/>
      <c r="S111" s="19" t="s">
        <v>100</v>
      </c>
    </row>
    <row r="112" spans="3:19" x14ac:dyDescent="0.25">
      <c r="C112" s="25" t="s">
        <v>90</v>
      </c>
      <c r="D112" s="87"/>
      <c r="E112" s="87"/>
      <c r="F112" s="87"/>
      <c r="G112" s="87" t="s">
        <v>53</v>
      </c>
      <c r="H112" s="87"/>
      <c r="S112" s="19" t="s">
        <v>101</v>
      </c>
    </row>
    <row r="114" spans="1:19" x14ac:dyDescent="0.25">
      <c r="S114" s="92" t="s">
        <v>80</v>
      </c>
    </row>
    <row r="115" spans="1:19" x14ac:dyDescent="0.25">
      <c r="S115" s="92" t="s">
        <v>81</v>
      </c>
    </row>
    <row r="117" spans="1:19" ht="13.8" x14ac:dyDescent="0.25">
      <c r="A117" s="78" t="s">
        <v>54</v>
      </c>
      <c r="D117" s="33"/>
      <c r="E117" s="33"/>
      <c r="F117" s="33"/>
      <c r="G117" s="33"/>
    </row>
    <row r="118" spans="1:19" ht="3.75" customHeight="1" x14ac:dyDescent="0.25"/>
    <row r="119" spans="1:19" ht="15" customHeight="1" x14ac:dyDescent="0.25">
      <c r="A119" s="87" t="s">
        <v>55</v>
      </c>
      <c r="B119" s="14"/>
      <c r="C119" s="17" t="s">
        <v>88</v>
      </c>
      <c r="S119" s="16" t="s">
        <v>66</v>
      </c>
    </row>
    <row r="120" spans="1:19" ht="15" customHeight="1" x14ac:dyDescent="0.25">
      <c r="B120" s="14"/>
      <c r="C120" s="25" t="s">
        <v>91</v>
      </c>
      <c r="S120" s="19" t="s">
        <v>69</v>
      </c>
    </row>
    <row r="121" spans="1:19" ht="15" customHeight="1" x14ac:dyDescent="0.25">
      <c r="B121" s="14"/>
      <c r="C121" s="25" t="s">
        <v>92</v>
      </c>
    </row>
    <row r="122" spans="1:19" ht="15" customHeight="1" x14ac:dyDescent="0.25">
      <c r="B122" s="14"/>
      <c r="C122" s="93" t="s">
        <v>103</v>
      </c>
    </row>
    <row r="123" spans="1:19" ht="15" customHeight="1" x14ac:dyDescent="0.25">
      <c r="C123" s="17"/>
    </row>
    <row r="124" spans="1:19" ht="15" customHeight="1" x14ac:dyDescent="0.25">
      <c r="B124" s="14"/>
      <c r="C124" s="113" t="str">
        <f>IF(SUM(G23,G29,G30)&gt;0," Liste der Vereinsmitglieder (Name, Adresse, Jahrgang, Kategorie [aktiv / passiv], Lizenz [ja / nein])","")</f>
        <v/>
      </c>
      <c r="S124" s="94"/>
    </row>
    <row r="125" spans="1:19" ht="15" customHeight="1" x14ac:dyDescent="0.25">
      <c r="B125" s="13"/>
      <c r="C125" s="114" t="str">
        <f>IF($J$32&gt;0," Liste der Jugendlichen (Name, Adresse, Jahrgang, Kategorie [aktiv / passiv])","")</f>
        <v/>
      </c>
      <c r="S125" s="63"/>
    </row>
    <row r="126" spans="1:19" ht="15" customHeight="1" x14ac:dyDescent="0.25">
      <c r="B126" s="13"/>
      <c r="C126" s="114" t="str">
        <f>IF($J$59&gt;0," Liste mit Namen der Trainer / Leiter sowie Vertragskopien oder J+S-Bestätigungen","")</f>
        <v/>
      </c>
    </row>
    <row r="127" spans="1:19" ht="15" customHeight="1" x14ac:dyDescent="0.25">
      <c r="B127" s="13"/>
      <c r="C127" s="115" t="str">
        <f>IF($C$69="",""," Antrag für Beitrag an Jubiläumsanlass (Konzept / Programm, Finanzierungsplan)")</f>
        <v/>
      </c>
    </row>
    <row r="135" spans="19:19" x14ac:dyDescent="0.25">
      <c r="S135" s="94"/>
    </row>
    <row r="136" spans="19:19" x14ac:dyDescent="0.25">
      <c r="S136" s="95"/>
    </row>
  </sheetData>
  <sheetProtection algorithmName="SHA-512" hashValue="NU/dvO/wrO70S453ulh0e+DsX0QkwoBw3chhZMPuiTrYm4XsTGL3xFetk4jZkMxIkK+kU9LeBdtnVKw8Lvl76g==" saltValue="l9lQsD7LExL9td1XlFDnQw==" spinCount="100000" sheet="1" selectLockedCells="1"/>
  <mergeCells count="19">
    <mergeCell ref="J3:J4"/>
    <mergeCell ref="C4:G4"/>
    <mergeCell ref="C5:G5"/>
    <mergeCell ref="G111:J111"/>
    <mergeCell ref="C95:J95"/>
    <mergeCell ref="I6:J8"/>
    <mergeCell ref="C89:D90"/>
    <mergeCell ref="G12:H12"/>
    <mergeCell ref="G13:H13"/>
    <mergeCell ref="G14:H14"/>
    <mergeCell ref="C16:G16"/>
    <mergeCell ref="C17:G17"/>
    <mergeCell ref="C12:E12"/>
    <mergeCell ref="C111:E111"/>
    <mergeCell ref="C97:J102"/>
    <mergeCell ref="E88:H92"/>
    <mergeCell ref="C13:E13"/>
    <mergeCell ref="C14:E14"/>
    <mergeCell ref="D52:H54"/>
  </mergeCells>
  <phoneticPr fontId="5" type="noConversion"/>
  <pageMargins left="0.78740157480314965" right="0.78740157480314965" top="0.78740157480314965" bottom="0.59055118110236227" header="0.51181102362204722" footer="0.51181102362204722"/>
  <pageSetup paperSize="9" scale="76" fitToHeight="2" orientation="portrait" r:id="rId1"/>
  <headerFooter alignWithMargins="0"/>
  <rowBreaks count="1" manualBreakCount="1">
    <brk id="78" max="9" man="1"/>
  </rowBreaks>
  <ignoredErrors>
    <ignoredError sqref="C5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5"/>
  <sheetViews>
    <sheetView workbookViewId="0">
      <selection activeCell="G6" sqref="G6"/>
    </sheetView>
  </sheetViews>
  <sheetFormatPr baseColWidth="10" defaultRowHeight="13.2" x14ac:dyDescent="0.25"/>
  <cols>
    <col min="1" max="3" width="8" customWidth="1"/>
    <col min="4" max="7" width="10.33203125" customWidth="1"/>
    <col min="8" max="8" width="8" customWidth="1"/>
  </cols>
  <sheetData>
    <row r="1" spans="2:7" s="5" customFormat="1" ht="15.6" x14ac:dyDescent="0.3">
      <c r="B1" s="4" t="s">
        <v>7</v>
      </c>
    </row>
    <row r="3" spans="2:7" x14ac:dyDescent="0.25">
      <c r="B3" s="2" t="s">
        <v>14</v>
      </c>
    </row>
    <row r="4" spans="2:7" s="1" customFormat="1" ht="10.8" x14ac:dyDescent="0.2">
      <c r="B4" s="1" t="s">
        <v>9</v>
      </c>
      <c r="C4" s="1">
        <v>0</v>
      </c>
      <c r="D4" s="1">
        <v>1</v>
      </c>
      <c r="E4" s="1">
        <v>2</v>
      </c>
      <c r="F4" s="1">
        <v>3</v>
      </c>
      <c r="G4" s="1">
        <v>4</v>
      </c>
    </row>
    <row r="5" spans="2:7" x14ac:dyDescent="0.25">
      <c r="B5" s="1" t="s">
        <v>10</v>
      </c>
      <c r="C5" s="6">
        <v>0</v>
      </c>
      <c r="D5" s="6">
        <v>500</v>
      </c>
      <c r="E5" s="6">
        <v>1000</v>
      </c>
      <c r="F5" s="6">
        <v>1500</v>
      </c>
      <c r="G5" s="6">
        <v>2500</v>
      </c>
    </row>
    <row r="6" spans="2:7" ht="12.75" customHeight="1" x14ac:dyDescent="0.25">
      <c r="B6" s="2" t="s">
        <v>58</v>
      </c>
      <c r="G6">
        <v>15</v>
      </c>
    </row>
    <row r="7" spans="2:7" ht="5.25" customHeight="1" x14ac:dyDescent="0.25"/>
    <row r="8" spans="2:7" ht="10.5" customHeight="1" x14ac:dyDescent="0.25"/>
    <row r="9" spans="2:7" s="2" customFormat="1" ht="10.199999999999999" x14ac:dyDescent="0.2">
      <c r="B9" s="2" t="s">
        <v>15</v>
      </c>
      <c r="E9" s="2" t="s">
        <v>18</v>
      </c>
      <c r="F9" s="2" t="s">
        <v>19</v>
      </c>
    </row>
    <row r="10" spans="2:7" x14ac:dyDescent="0.25">
      <c r="B10" s="2" t="s">
        <v>16</v>
      </c>
      <c r="E10">
        <v>20</v>
      </c>
    </row>
    <row r="11" spans="2:7" x14ac:dyDescent="0.25">
      <c r="B11" s="2" t="s">
        <v>17</v>
      </c>
      <c r="F11">
        <v>30</v>
      </c>
    </row>
    <row r="14" spans="2:7" s="2" customFormat="1" ht="10.199999999999999" x14ac:dyDescent="0.2">
      <c r="B14" s="2" t="s">
        <v>22</v>
      </c>
      <c r="D14" s="2" t="s">
        <v>28</v>
      </c>
      <c r="E14" s="2" t="s">
        <v>29</v>
      </c>
      <c r="F14" s="2" t="s">
        <v>31</v>
      </c>
      <c r="G14" s="2" t="s">
        <v>32</v>
      </c>
    </row>
    <row r="15" spans="2:7" x14ac:dyDescent="0.25">
      <c r="B15" s="2" t="s">
        <v>30</v>
      </c>
      <c r="D15">
        <v>1000</v>
      </c>
      <c r="E15">
        <v>1000</v>
      </c>
      <c r="F15">
        <v>500</v>
      </c>
      <c r="G15">
        <v>500</v>
      </c>
    </row>
    <row r="16" spans="2:7" x14ac:dyDescent="0.25">
      <c r="B16" s="2"/>
    </row>
    <row r="18" spans="2:7" x14ac:dyDescent="0.25">
      <c r="B18" s="2" t="s">
        <v>62</v>
      </c>
      <c r="C18" s="2"/>
      <c r="D18" s="2"/>
      <c r="E18" s="2" t="s">
        <v>38</v>
      </c>
      <c r="F18" s="2" t="s">
        <v>39</v>
      </c>
      <c r="G18" s="2"/>
    </row>
    <row r="19" spans="2:7" x14ac:dyDescent="0.25">
      <c r="B19" s="2" t="s">
        <v>40</v>
      </c>
      <c r="E19">
        <v>500</v>
      </c>
      <c r="F19">
        <v>500</v>
      </c>
    </row>
    <row r="20" spans="2:7" x14ac:dyDescent="0.25">
      <c r="B20" s="2"/>
    </row>
    <row r="23" spans="2:7" x14ac:dyDescent="0.25">
      <c r="B23" s="2" t="s">
        <v>42</v>
      </c>
      <c r="C23" s="2"/>
      <c r="D23" s="2" t="s">
        <v>46</v>
      </c>
      <c r="E23" s="2" t="s">
        <v>48</v>
      </c>
      <c r="F23" s="2" t="s">
        <v>49</v>
      </c>
      <c r="G23" s="2"/>
    </row>
    <row r="24" spans="2:7" x14ac:dyDescent="0.25">
      <c r="B24" s="2" t="s">
        <v>47</v>
      </c>
      <c r="D24" s="3">
        <v>2500</v>
      </c>
      <c r="E24" s="3">
        <v>5000</v>
      </c>
      <c r="F24" s="3">
        <v>10000</v>
      </c>
    </row>
    <row r="25" spans="2:7" x14ac:dyDescent="0.25">
      <c r="B25" s="2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18</vt:i4>
      </vt:variant>
    </vt:vector>
  </HeadingPairs>
  <TitlesOfParts>
    <vt:vector size="20" baseType="lpstr">
      <vt:lpstr>Antrag</vt:lpstr>
      <vt:lpstr>Hilfstabelle</vt:lpstr>
      <vt:lpstr>B_0</vt:lpstr>
      <vt:lpstr>B_1</vt:lpstr>
      <vt:lpstr>B_2</vt:lpstr>
      <vt:lpstr>B_3</vt:lpstr>
      <vt:lpstr>B_4</vt:lpstr>
      <vt:lpstr>B_Erw</vt:lpstr>
      <vt:lpstr>Antrag!Druckbereich</vt:lpstr>
      <vt:lpstr>J_1</vt:lpstr>
      <vt:lpstr>J_10</vt:lpstr>
      <vt:lpstr>J_19</vt:lpstr>
      <vt:lpstr>J_2</vt:lpstr>
      <vt:lpstr>J_3</vt:lpstr>
      <vt:lpstr>S_1</vt:lpstr>
      <vt:lpstr>S_2</vt:lpstr>
      <vt:lpstr>S_3</vt:lpstr>
      <vt:lpstr>S_4</vt:lpstr>
      <vt:lpstr>T_1</vt:lpstr>
      <vt:lpstr>T_2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Vogt Anina</dc:creator>
  <cp:lastModifiedBy>Vogt Anina</cp:lastModifiedBy>
  <cp:lastPrinted>2016-02-12T13:13:35Z</cp:lastPrinted>
  <dcterms:created xsi:type="dcterms:W3CDTF">2009-11-17T07:07:38Z</dcterms:created>
  <dcterms:modified xsi:type="dcterms:W3CDTF">2025-02-21T15:16:57Z</dcterms:modified>
</cp:coreProperties>
</file>